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680" activeTab="0"/>
  </bookViews>
  <sheets>
    <sheet name="Calculations for curved glass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<sst xmlns="http://schemas.openxmlformats.org/spreadsheetml/2006/main" count="19" uniqueCount="14">
  <si>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>Contrôle cases vides</t>
  </si>
  <si>
    <t>ANGLE °</t>
  </si>
  <si>
    <t>Customer's dimensions</t>
  </si>
  <si>
    <t>Dimensions in mm</t>
  </si>
  <si>
    <t>RADIUS</t>
  </si>
  <si>
    <t>CHORD</t>
  </si>
  <si>
    <t>DEPTH</t>
  </si>
  <si>
    <t>GIRTH</t>
  </si>
  <si>
    <r>
      <rPr>
        <b/>
        <sz val="10"/>
        <rFont val="Arial"/>
        <family val="2"/>
      </rPr>
      <t>INT depth</t>
    </r>
    <r>
      <rPr>
        <sz val="10"/>
        <rFont val="Arial"/>
        <family val="2"/>
      </rPr>
      <t xml:space="preserve"> should always be measured on the</t>
    </r>
    <r>
      <rPr>
        <b/>
        <sz val="10"/>
        <rFont val="Arial"/>
        <family val="2"/>
      </rPr>
      <t xml:space="preserve"> INT chord</t>
    </r>
  </si>
  <si>
    <r>
      <rPr>
        <b/>
        <sz val="10"/>
        <rFont val="Arial"/>
        <family val="2"/>
      </rPr>
      <t>EXT depth</t>
    </r>
    <r>
      <rPr>
        <sz val="10"/>
        <rFont val="Arial"/>
        <family val="2"/>
      </rPr>
      <t xml:space="preserve"> should always be measured on the</t>
    </r>
    <r>
      <rPr>
        <b/>
        <sz val="10"/>
        <rFont val="Arial"/>
        <family val="2"/>
      </rPr>
      <t xml:space="preserve"> EXT chord </t>
    </r>
  </si>
  <si>
    <r>
      <t xml:space="preserve">The </t>
    </r>
    <r>
      <rPr>
        <b/>
        <sz val="10"/>
        <rFont val="Arial"/>
        <family val="2"/>
      </rPr>
      <t>depth at the axis</t>
    </r>
    <r>
      <rPr>
        <sz val="10"/>
        <rFont val="Arial"/>
        <family val="2"/>
      </rPr>
      <t xml:space="preserve"> should always be measured on the </t>
    </r>
    <r>
      <rPr>
        <b/>
        <sz val="10"/>
        <rFont val="Arial"/>
        <family val="2"/>
      </rPr>
      <t>chord at the axis</t>
    </r>
  </si>
  <si>
    <t>Date of calculations:</t>
  </si>
  <si>
    <t>Different dimensions</t>
  </si>
  <si>
    <t>Calculations for curved glass dimensions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</si>
</sst>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0.000"/>
    <numFmt numFmtId="168" formatCode="0.0000"/>
    <numFmt numFmtId="169" formatCode="0.0000000000"/>
    <numFmt numFmtId="170" formatCode="0.00000000000"/>
    <numFmt numFmtId="171" formatCode="0.000000000000"/>
    <numFmt numFmtId="172" formatCode="0.0000000000000"/>
    <numFmt numFmtId="173" formatCode="0.00000000000000"/>
    <numFmt numFmtId="174" formatCode="0.000000000000000"/>
    <numFmt numFmtId="175" formatCode="0.0000000000000000"/>
    <numFmt numFmtId="176" formatCode="0.00000000000000000"/>
    <numFmt numFmtId="177" formatCode="0.000000000000000000"/>
    <numFmt numFmtId="178" formatCode="0.0000000000000000000"/>
    <numFmt numFmtId="179" formatCode="0.00000"/>
    <numFmt numFmtId="180" formatCode="0.000000"/>
    <numFmt numFmtId="181" formatCode="_-* #,##0\ _F_-;\-* #,##0\ _F_-;_-* &quot;-&quot;??\ _F_-;_-@_-"/>
    <numFmt numFmtId="182" formatCode="_-* #,##0.00\ [$€-1]_-;\-* #,##0.00\ [$€-1]_-;_-* &quot;-&quot;??\ [$€-1]_-"/>
    <numFmt numFmtId="183" formatCode="#,##0.0"/>
    <numFmt numFmtId="184" formatCode="_-* #,##0.0\ _€_-;\-* #,##0.0\ _€_-;_-* &quot;-&quot;??\ _€_-;_-@_-"/>
    <numFmt numFmtId="185" formatCode="_-* #,##0\ _€_-;\-* #,##0\ _€_-;_-* &quot;-&quot;??\ _€_-;_-@_-"/>
    <numFmt numFmtId="186" formatCode="_-* #,##0.0\ _F_-;\-* #,##0.0\ _F_-;_-* &quot;-&quot;??\ _F_-;_-@_-"/>
    <numFmt numFmtId="187" formatCode="_-* #,##0.000\ _€_-;\-* #,##0.000\ _€_-;_-* &quot;-&quot;??\ _€_-;_-@_-"/>
    <numFmt numFmtId="188" formatCode="_-* #,##0.00\ _F_-;\-* #,##0.00\ _F_-;_-* &quot;-&quot;??\ _F_-;_-@_-"/>
    <numFmt numFmtId="189" formatCode="_-* #,##0.000000\ _€_-;\-* #,##0.000000\ _€_-;_-* &quot;-&quot;??????\ _€_-;_-@_-"/>
  </numFmts>
  <fonts count="49">
    <font>
      <sz val="10"/>
      <name val="Arial"/>
      <family val="0"/>
    </font>
    <font>
      <sz val="12"/>
      <name val="Arial"/>
      <family val="2"/>
    </font>
    <font>
      <b/>
      <u val="single"/>
      <sz val="14"/>
      <color indexed="10"/>
      <name val="Arial"/>
      <family val="2"/>
    </font>
    <font>
      <b/>
      <u val="single"/>
      <sz val="12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8"/>
      <name val="Dutch801 XBd BT"/>
      <family val="1"/>
    </font>
    <font>
      <i/>
      <sz val="36"/>
      <color indexed="10"/>
      <name val="Brush Script MT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6"/>
      <color indexed="17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6"/>
      <color rgb="FF00B050"/>
      <name val="Arial"/>
      <family val="2"/>
    </font>
    <font>
      <sz val="12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182" fontId="0" fillId="0" borderId="0" applyFont="0" applyFill="0" applyBorder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1" fillId="33" borderId="0" xfId="0" applyFont="1" applyFill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14" fontId="1" fillId="0" borderId="0" xfId="0" applyNumberFormat="1" applyFont="1" applyAlignment="1" applyProtection="1">
      <alignment horizontal="center"/>
      <protection/>
    </xf>
    <xf numFmtId="168" fontId="1" fillId="0" borderId="0" xfId="0" applyNumberFormat="1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2" fontId="1" fillId="0" borderId="11" xfId="0" applyNumberFormat="1" applyFont="1" applyFill="1" applyBorder="1" applyAlignment="1" applyProtection="1">
      <alignment horizontal="center" vertical="center"/>
      <protection/>
    </xf>
    <xf numFmtId="167" fontId="6" fillId="34" borderId="11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2" fontId="1" fillId="0" borderId="12" xfId="0" applyNumberFormat="1" applyFont="1" applyFill="1" applyBorder="1" applyAlignment="1" applyProtection="1">
      <alignment horizontal="center" vertical="center"/>
      <protection/>
    </xf>
    <xf numFmtId="167" fontId="1" fillId="0" borderId="0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Border="1" applyAlignment="1" applyProtection="1">
      <alignment horizontal="center" vertical="center"/>
      <protection/>
    </xf>
    <xf numFmtId="2" fontId="1" fillId="0" borderId="0" xfId="0" applyNumberFormat="1" applyFont="1" applyAlignment="1" applyProtection="1">
      <alignment horizontal="center" vertical="center"/>
      <protection/>
    </xf>
    <xf numFmtId="167" fontId="1" fillId="0" borderId="11" xfId="0" applyNumberFormat="1" applyFont="1" applyFill="1" applyBorder="1" applyAlignment="1" applyProtection="1">
      <alignment horizontal="center" vertical="center"/>
      <protection/>
    </xf>
    <xf numFmtId="2" fontId="1" fillId="0" borderId="13" xfId="0" applyNumberFormat="1" applyFont="1" applyBorder="1" applyAlignment="1" applyProtection="1">
      <alignment horizontal="center" vertical="center"/>
      <protection locked="0"/>
    </xf>
    <xf numFmtId="167" fontId="1" fillId="0" borderId="13" xfId="0" applyNumberFormat="1" applyFont="1" applyBorder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horizontal="left"/>
      <protection/>
    </xf>
    <xf numFmtId="0" fontId="48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0</xdr:row>
      <xdr:rowOff>114300</xdr:rowOff>
    </xdr:from>
    <xdr:to>
      <xdr:col>5</xdr:col>
      <xdr:colOff>466725</xdr:colOff>
      <xdr:row>9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1600200" y="114300"/>
          <a:ext cx="2705100" cy="2124075"/>
        </a:xfrm>
        <a:custGeom>
          <a:pathLst>
            <a:path h="21600" w="21600">
              <a:moveTo>
                <a:pt x="2326" y="10800"/>
              </a:moveTo>
              <a:cubicBezTo>
                <a:pt x="2326" y="6119"/>
                <a:pt x="6119" y="2326"/>
                <a:pt x="10800" y="2326"/>
              </a:cubicBezTo>
              <a:cubicBezTo>
                <a:pt x="15480" y="2326"/>
                <a:pt x="19274" y="6119"/>
                <a:pt x="19274" y="10799"/>
              </a:cubicBezTo>
              <a:lnTo>
                <a:pt x="21600" y="10800"/>
              </a:lnTo>
              <a:cubicBezTo>
                <a:pt x="21600" y="4835"/>
                <a:pt x="16764" y="0"/>
                <a:pt x="10800" y="0"/>
              </a:cubicBezTo>
              <a:cubicBezTo>
                <a:pt x="4835" y="0"/>
                <a:pt x="0" y="4835"/>
                <a:pt x="0" y="10799"/>
              </a:cubicBezTo>
              <a:lnTo>
                <a:pt x="2326" y="108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</xdr:row>
      <xdr:rowOff>152400</xdr:rowOff>
    </xdr:from>
    <xdr:to>
      <xdr:col>4</xdr:col>
      <xdr:colOff>581025</xdr:colOff>
      <xdr:row>3</xdr:row>
      <xdr:rowOff>152400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943225" y="800100"/>
          <a:ext cx="5524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Depth</a:t>
          </a:r>
        </a:p>
      </xdr:txBody>
    </xdr:sp>
    <xdr:clientData/>
  </xdr:twoCellAnchor>
  <xdr:twoCellAnchor>
    <xdr:from>
      <xdr:col>3</xdr:col>
      <xdr:colOff>809625</xdr:colOff>
      <xdr:row>5</xdr:row>
      <xdr:rowOff>47625</xdr:rowOff>
    </xdr:from>
    <xdr:to>
      <xdr:col>4</xdr:col>
      <xdr:colOff>552450</xdr:colOff>
      <xdr:row>6</xdr:row>
      <xdr:rowOff>38100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800350" y="1362075"/>
          <a:ext cx="6667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Chord</a:t>
          </a:r>
        </a:p>
      </xdr:txBody>
    </xdr:sp>
    <xdr:clientData/>
  </xdr:twoCellAnchor>
  <xdr:twoCellAnchor>
    <xdr:from>
      <xdr:col>5</xdr:col>
      <xdr:colOff>333375</xdr:colOff>
      <xdr:row>3</xdr:row>
      <xdr:rowOff>190500</xdr:rowOff>
    </xdr:from>
    <xdr:to>
      <xdr:col>5</xdr:col>
      <xdr:colOff>542925</xdr:colOff>
      <xdr:row>5</xdr:row>
      <xdr:rowOff>133350</xdr:rowOff>
    </xdr:to>
    <xdr:sp>
      <xdr:nvSpPr>
        <xdr:cNvPr id="4" name="Rectangle 6"/>
        <xdr:cNvSpPr>
          <a:spLocks/>
        </xdr:cNvSpPr>
      </xdr:nvSpPr>
      <xdr:spPr>
        <a:xfrm rot="18688326">
          <a:off x="4171950" y="1028700"/>
          <a:ext cx="2095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3</xdr:row>
      <xdr:rowOff>171450</xdr:rowOff>
    </xdr:from>
    <xdr:to>
      <xdr:col>2</xdr:col>
      <xdr:colOff>685800</xdr:colOff>
      <xdr:row>5</xdr:row>
      <xdr:rowOff>123825</xdr:rowOff>
    </xdr:to>
    <xdr:sp>
      <xdr:nvSpPr>
        <xdr:cNvPr id="5" name="Rectangle 7"/>
        <xdr:cNvSpPr>
          <a:spLocks/>
        </xdr:cNvSpPr>
      </xdr:nvSpPr>
      <xdr:spPr>
        <a:xfrm rot="2829364">
          <a:off x="1543050" y="1009650"/>
          <a:ext cx="20955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3</xdr:row>
      <xdr:rowOff>133350</xdr:rowOff>
    </xdr:from>
    <xdr:to>
      <xdr:col>2</xdr:col>
      <xdr:colOff>704850</xdr:colOff>
      <xdr:row>4</xdr:row>
      <xdr:rowOff>152400</xdr:rowOff>
    </xdr:to>
    <xdr:sp>
      <xdr:nvSpPr>
        <xdr:cNvPr id="6" name="Line 8"/>
        <xdr:cNvSpPr>
          <a:spLocks/>
        </xdr:cNvSpPr>
      </xdr:nvSpPr>
      <xdr:spPr>
        <a:xfrm>
          <a:off x="1552575" y="971550"/>
          <a:ext cx="2190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</xdr:row>
      <xdr:rowOff>76200</xdr:rowOff>
    </xdr:from>
    <xdr:to>
      <xdr:col>2</xdr:col>
      <xdr:colOff>628650</xdr:colOff>
      <xdr:row>3</xdr:row>
      <xdr:rowOff>209550</xdr:rowOff>
    </xdr:to>
    <xdr:sp>
      <xdr:nvSpPr>
        <xdr:cNvPr id="7" name="Line 9"/>
        <xdr:cNvSpPr>
          <a:spLocks/>
        </xdr:cNvSpPr>
      </xdr:nvSpPr>
      <xdr:spPr>
        <a:xfrm flipH="1">
          <a:off x="1619250" y="914400"/>
          <a:ext cx="762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3</xdr:row>
      <xdr:rowOff>180975</xdr:rowOff>
    </xdr:from>
    <xdr:to>
      <xdr:col>5</xdr:col>
      <xdr:colOff>466725</xdr:colOff>
      <xdr:row>5</xdr:row>
      <xdr:rowOff>0</xdr:rowOff>
    </xdr:to>
    <xdr:sp>
      <xdr:nvSpPr>
        <xdr:cNvPr id="8" name="Line 10"/>
        <xdr:cNvSpPr>
          <a:spLocks/>
        </xdr:cNvSpPr>
      </xdr:nvSpPr>
      <xdr:spPr>
        <a:xfrm flipV="1">
          <a:off x="4029075" y="1019175"/>
          <a:ext cx="2762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3</xdr:row>
      <xdr:rowOff>152400</xdr:rowOff>
    </xdr:from>
    <xdr:to>
      <xdr:col>5</xdr:col>
      <xdr:colOff>419100</xdr:colOff>
      <xdr:row>3</xdr:row>
      <xdr:rowOff>219075</xdr:rowOff>
    </xdr:to>
    <xdr:sp>
      <xdr:nvSpPr>
        <xdr:cNvPr id="9" name="Line 11"/>
        <xdr:cNvSpPr>
          <a:spLocks/>
        </xdr:cNvSpPr>
      </xdr:nvSpPr>
      <xdr:spPr>
        <a:xfrm>
          <a:off x="4248150" y="990600"/>
          <a:ext cx="95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828675</xdr:colOff>
      <xdr:row>4</xdr:row>
      <xdr:rowOff>190500</xdr:rowOff>
    </xdr:from>
    <xdr:to>
      <xdr:col>5</xdr:col>
      <xdr:colOff>171450</xdr:colOff>
      <xdr:row>4</xdr:row>
      <xdr:rowOff>190500</xdr:rowOff>
    </xdr:to>
    <xdr:sp>
      <xdr:nvSpPr>
        <xdr:cNvPr id="10" name="Line 12"/>
        <xdr:cNvSpPr>
          <a:spLocks/>
        </xdr:cNvSpPr>
      </xdr:nvSpPr>
      <xdr:spPr>
        <a:xfrm>
          <a:off x="1895475" y="1266825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104775</xdr:rowOff>
    </xdr:from>
    <xdr:to>
      <xdr:col>4</xdr:col>
      <xdr:colOff>0</xdr:colOff>
      <xdr:row>4</xdr:row>
      <xdr:rowOff>171450</xdr:rowOff>
    </xdr:to>
    <xdr:sp>
      <xdr:nvSpPr>
        <xdr:cNvPr id="11" name="Line 13"/>
        <xdr:cNvSpPr>
          <a:spLocks/>
        </xdr:cNvSpPr>
      </xdr:nvSpPr>
      <xdr:spPr>
        <a:xfrm>
          <a:off x="2914650" y="3429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809625</xdr:colOff>
      <xdr:row>4</xdr:row>
      <xdr:rowOff>219075</xdr:rowOff>
    </xdr:from>
    <xdr:to>
      <xdr:col>4</xdr:col>
      <xdr:colOff>19050</xdr:colOff>
      <xdr:row>11</xdr:row>
      <xdr:rowOff>0</xdr:rowOff>
    </xdr:to>
    <xdr:sp>
      <xdr:nvSpPr>
        <xdr:cNvPr id="12" name="Line 14"/>
        <xdr:cNvSpPr>
          <a:spLocks/>
        </xdr:cNvSpPr>
      </xdr:nvSpPr>
      <xdr:spPr>
        <a:xfrm flipH="1" flipV="1">
          <a:off x="1876425" y="1295400"/>
          <a:ext cx="1057275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5</xdr:row>
      <xdr:rowOff>57150</xdr:rowOff>
    </xdr:from>
    <xdr:to>
      <xdr:col>5</xdr:col>
      <xdr:colOff>142875</xdr:colOff>
      <xdr:row>11</xdr:row>
      <xdr:rowOff>0</xdr:rowOff>
    </xdr:to>
    <xdr:sp>
      <xdr:nvSpPr>
        <xdr:cNvPr id="13" name="Line 15"/>
        <xdr:cNvSpPr>
          <a:spLocks/>
        </xdr:cNvSpPr>
      </xdr:nvSpPr>
      <xdr:spPr>
        <a:xfrm flipV="1">
          <a:off x="2952750" y="1371600"/>
          <a:ext cx="102870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2</xdr:row>
      <xdr:rowOff>57150</xdr:rowOff>
    </xdr:from>
    <xdr:to>
      <xdr:col>4</xdr:col>
      <xdr:colOff>28575</xdr:colOff>
      <xdr:row>10</xdr:row>
      <xdr:rowOff>161925</xdr:rowOff>
    </xdr:to>
    <xdr:sp>
      <xdr:nvSpPr>
        <xdr:cNvPr id="14" name="Line 17"/>
        <xdr:cNvSpPr>
          <a:spLocks/>
        </xdr:cNvSpPr>
      </xdr:nvSpPr>
      <xdr:spPr>
        <a:xfrm flipH="1" flipV="1">
          <a:off x="2257425" y="704850"/>
          <a:ext cx="685800" cy="178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809625</xdr:colOff>
      <xdr:row>7</xdr:row>
      <xdr:rowOff>0</xdr:rowOff>
    </xdr:from>
    <xdr:to>
      <xdr:col>4</xdr:col>
      <xdr:colOff>447675</xdr:colOff>
      <xdr:row>8</xdr:row>
      <xdr:rowOff>9525</xdr:rowOff>
    </xdr:to>
    <xdr:sp>
      <xdr:nvSpPr>
        <xdr:cNvPr id="15" name="Text Box 19"/>
        <xdr:cNvSpPr txBox="1">
          <a:spLocks noChangeArrowheads="1"/>
        </xdr:cNvSpPr>
      </xdr:nvSpPr>
      <xdr:spPr>
        <a:xfrm>
          <a:off x="2800350" y="1752600"/>
          <a:ext cx="5619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Radius</a:t>
          </a:r>
        </a:p>
      </xdr:txBody>
    </xdr:sp>
    <xdr:clientData/>
  </xdr:twoCellAnchor>
  <xdr:twoCellAnchor>
    <xdr:from>
      <xdr:col>4</xdr:col>
      <xdr:colOff>771525</xdr:colOff>
      <xdr:row>7</xdr:row>
      <xdr:rowOff>38100</xdr:rowOff>
    </xdr:from>
    <xdr:to>
      <xdr:col>5</xdr:col>
      <xdr:colOff>304800</xdr:colOff>
      <xdr:row>8</xdr:row>
      <xdr:rowOff>114300</xdr:rowOff>
    </xdr:to>
    <xdr:sp>
      <xdr:nvSpPr>
        <xdr:cNvPr id="16" name="Text Box 20"/>
        <xdr:cNvSpPr txBox="1">
          <a:spLocks noChangeArrowheads="1"/>
        </xdr:cNvSpPr>
      </xdr:nvSpPr>
      <xdr:spPr>
        <a:xfrm>
          <a:off x="3686175" y="1790700"/>
          <a:ext cx="4572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Angle</a:t>
          </a:r>
        </a:p>
      </xdr:txBody>
    </xdr:sp>
    <xdr:clientData/>
  </xdr:twoCellAnchor>
  <xdr:twoCellAnchor>
    <xdr:from>
      <xdr:col>4</xdr:col>
      <xdr:colOff>304800</xdr:colOff>
      <xdr:row>8</xdr:row>
      <xdr:rowOff>123825</xdr:rowOff>
    </xdr:from>
    <xdr:to>
      <xdr:col>5</xdr:col>
      <xdr:colOff>133350</xdr:colOff>
      <xdr:row>8</xdr:row>
      <xdr:rowOff>123825</xdr:rowOff>
    </xdr:to>
    <xdr:sp>
      <xdr:nvSpPr>
        <xdr:cNvPr id="17" name="Line 21"/>
        <xdr:cNvSpPr>
          <a:spLocks/>
        </xdr:cNvSpPr>
      </xdr:nvSpPr>
      <xdr:spPr>
        <a:xfrm flipH="1">
          <a:off x="3219450" y="206692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800100</xdr:colOff>
      <xdr:row>8</xdr:row>
      <xdr:rowOff>161925</xdr:rowOff>
    </xdr:from>
    <xdr:to>
      <xdr:col>4</xdr:col>
      <xdr:colOff>257175</xdr:colOff>
      <xdr:row>10</xdr:row>
      <xdr:rowOff>95250</xdr:rowOff>
    </xdr:to>
    <xdr:sp>
      <xdr:nvSpPr>
        <xdr:cNvPr id="18" name="Arc 23"/>
        <xdr:cNvSpPr>
          <a:spLocks/>
        </xdr:cNvSpPr>
      </xdr:nvSpPr>
      <xdr:spPr>
        <a:xfrm rot="19288727">
          <a:off x="2790825" y="2105025"/>
          <a:ext cx="381000" cy="314325"/>
        </a:xfrm>
        <a:custGeom>
          <a:pathLst>
            <a:path fill="none" h="21600" w="22254">
              <a:moveTo>
                <a:pt x="-1" y="9"/>
              </a:moveTo>
              <a:cubicBezTo>
                <a:pt x="217" y="3"/>
                <a:pt x="435" y="0"/>
                <a:pt x="654" y="0"/>
              </a:cubicBezTo>
              <a:cubicBezTo>
                <a:pt x="12583" y="0"/>
                <a:pt x="22254" y="9670"/>
                <a:pt x="22254" y="21600"/>
              </a:cubicBezTo>
            </a:path>
            <a:path stroke="0" h="21600" w="22254">
              <a:moveTo>
                <a:pt x="-1" y="9"/>
              </a:moveTo>
              <a:cubicBezTo>
                <a:pt x="217" y="3"/>
                <a:pt x="435" y="0"/>
                <a:pt x="654" y="0"/>
              </a:cubicBezTo>
              <a:cubicBezTo>
                <a:pt x="12583" y="0"/>
                <a:pt x="22254" y="9670"/>
                <a:pt x="22254" y="21600"/>
              </a:cubicBezTo>
              <a:lnTo>
                <a:pt x="654" y="21600"/>
              </a:lnTo>
              <a:lnTo>
                <a:pt x="-1" y="9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8</xdr:row>
      <xdr:rowOff>123825</xdr:rowOff>
    </xdr:from>
    <xdr:to>
      <xdr:col>4</xdr:col>
      <xdr:colOff>304800</xdr:colOff>
      <xdr:row>8</xdr:row>
      <xdr:rowOff>190500</xdr:rowOff>
    </xdr:to>
    <xdr:sp>
      <xdr:nvSpPr>
        <xdr:cNvPr id="19" name="Line 24"/>
        <xdr:cNvSpPr>
          <a:spLocks/>
        </xdr:cNvSpPr>
      </xdr:nvSpPr>
      <xdr:spPr>
        <a:xfrm flipH="1">
          <a:off x="3095625" y="2066925"/>
          <a:ext cx="1238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876300</xdr:colOff>
      <xdr:row>0</xdr:row>
      <xdr:rowOff>76200</xdr:rowOff>
    </xdr:from>
    <xdr:to>
      <xdr:col>5</xdr:col>
      <xdr:colOff>790575</xdr:colOff>
      <xdr:row>1</xdr:row>
      <xdr:rowOff>38100</xdr:rowOff>
    </xdr:to>
    <xdr:sp>
      <xdr:nvSpPr>
        <xdr:cNvPr id="20" name="Text Box 25"/>
        <xdr:cNvSpPr txBox="1">
          <a:spLocks noChangeArrowheads="1"/>
        </xdr:cNvSpPr>
      </xdr:nvSpPr>
      <xdr:spPr>
        <a:xfrm>
          <a:off x="3790950" y="76200"/>
          <a:ext cx="8382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Girth</a:t>
          </a:r>
        </a:p>
      </xdr:txBody>
    </xdr:sp>
    <xdr:clientData/>
  </xdr:twoCellAnchor>
  <xdr:twoCellAnchor>
    <xdr:from>
      <xdr:col>5</xdr:col>
      <xdr:colOff>171450</xdr:colOff>
      <xdr:row>4</xdr:row>
      <xdr:rowOff>180975</xdr:rowOff>
    </xdr:from>
    <xdr:to>
      <xdr:col>5</xdr:col>
      <xdr:colOff>295275</xdr:colOff>
      <xdr:row>5</xdr:row>
      <xdr:rowOff>152400</xdr:rowOff>
    </xdr:to>
    <xdr:sp>
      <xdr:nvSpPr>
        <xdr:cNvPr id="21" name="Rectangle 26"/>
        <xdr:cNvSpPr>
          <a:spLocks/>
        </xdr:cNvSpPr>
      </xdr:nvSpPr>
      <xdr:spPr>
        <a:xfrm rot="10892144">
          <a:off x="4010025" y="1257300"/>
          <a:ext cx="1238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4</xdr:row>
      <xdr:rowOff>152400</xdr:rowOff>
    </xdr:from>
    <xdr:to>
      <xdr:col>2</xdr:col>
      <xdr:colOff>838200</xdr:colOff>
      <xdr:row>5</xdr:row>
      <xdr:rowOff>123825</xdr:rowOff>
    </xdr:to>
    <xdr:sp>
      <xdr:nvSpPr>
        <xdr:cNvPr id="22" name="Rectangle 27"/>
        <xdr:cNvSpPr>
          <a:spLocks/>
        </xdr:cNvSpPr>
      </xdr:nvSpPr>
      <xdr:spPr>
        <a:xfrm rot="20931925">
          <a:off x="1809750" y="1228725"/>
          <a:ext cx="952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533400</xdr:colOff>
      <xdr:row>0</xdr:row>
      <xdr:rowOff>76200</xdr:rowOff>
    </xdr:from>
    <xdr:to>
      <xdr:col>12</xdr:col>
      <xdr:colOff>828675</xdr:colOff>
      <xdr:row>2</xdr:row>
      <xdr:rowOff>95250</xdr:rowOff>
    </xdr:to>
    <xdr:pic>
      <xdr:nvPicPr>
        <xdr:cNvPr id="23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76200"/>
          <a:ext cx="2190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5"/>
  <sheetViews>
    <sheetView showGridLines="0" showRowColHeaders="0" tabSelected="1" zoomScale="110" zoomScaleNormal="110" workbookViewId="0" topLeftCell="A1">
      <selection activeCell="K7" sqref="K7:O7"/>
    </sheetView>
  </sheetViews>
  <sheetFormatPr defaultColWidth="15.28125" defaultRowHeight="18.75" customHeight="1" outlineLevelCol="1"/>
  <cols>
    <col min="1" max="1" width="2.28125" style="1" customWidth="1"/>
    <col min="2" max="2" width="13.7109375" style="1" customWidth="1"/>
    <col min="3" max="5" width="13.8515625" style="1" customWidth="1"/>
    <col min="6" max="6" width="13.57421875" style="1" customWidth="1"/>
    <col min="7" max="9" width="8.28125" style="1" hidden="1" customWidth="1" outlineLevel="1"/>
    <col min="10" max="10" width="3.421875" style="1" customWidth="1" collapsed="1"/>
    <col min="11" max="11" width="13.57421875" style="1" customWidth="1"/>
    <col min="12" max="12" width="14.8515625" style="1" customWidth="1"/>
    <col min="13" max="13" width="13.7109375" style="1" customWidth="1"/>
    <col min="14" max="14" width="15.140625" style="1" customWidth="1"/>
    <col min="15" max="15" width="12.140625" style="1" customWidth="1"/>
    <col min="16" max="16" width="9.28125" style="1" customWidth="1"/>
    <col min="17" max="16384" width="15.28125" style="1" customWidth="1"/>
  </cols>
  <sheetData>
    <row r="1" spans="2:15" ht="18.75" customHeight="1">
      <c r="B1" s="2"/>
      <c r="G1" s="3"/>
      <c r="H1" s="3"/>
      <c r="I1" s="3"/>
      <c r="K1" s="31"/>
      <c r="L1" s="31"/>
      <c r="M1" s="33"/>
      <c r="N1" s="33"/>
      <c r="O1" s="33"/>
    </row>
    <row r="2" spans="7:15" ht="32.25" customHeight="1">
      <c r="G2" s="3"/>
      <c r="H2" s="3"/>
      <c r="I2" s="3"/>
      <c r="K2" s="31"/>
      <c r="L2" s="31"/>
      <c r="M2" s="33"/>
      <c r="N2" s="33"/>
      <c r="O2" s="33"/>
    </row>
    <row r="3" spans="7:9" ht="15" customHeight="1">
      <c r="G3" s="3"/>
      <c r="H3" s="3"/>
      <c r="I3" s="3"/>
    </row>
    <row r="4" spans="7:14" ht="18.75" customHeight="1">
      <c r="G4" s="3"/>
      <c r="H4" s="3"/>
      <c r="I4" s="3"/>
      <c r="K4" s="27" t="s">
        <v>13</v>
      </c>
      <c r="L4" s="28"/>
      <c r="M4" s="28"/>
      <c r="N4" s="28"/>
    </row>
    <row r="5" spans="7:13" ht="18.75" customHeight="1">
      <c r="G5" s="3"/>
      <c r="H5" s="3"/>
      <c r="I5" s="3"/>
      <c r="L5" s="4" t="s">
        <v>11</v>
      </c>
      <c r="M5" s="5">
        <f ca="1">TODAY()</f>
        <v>44361</v>
      </c>
    </row>
    <row r="6" spans="7:9" ht="18.75" customHeight="1">
      <c r="G6" s="3"/>
      <c r="H6" s="3"/>
      <c r="I6" s="3"/>
    </row>
    <row r="7" spans="7:15" ht="15.75" customHeight="1">
      <c r="G7" s="3"/>
      <c r="H7" s="3"/>
      <c r="I7" s="3"/>
      <c r="K7" s="32" t="s">
        <v>8</v>
      </c>
      <c r="L7" s="32"/>
      <c r="M7" s="32"/>
      <c r="N7" s="32"/>
      <c r="O7" s="32"/>
    </row>
    <row r="8" spans="7:15" ht="15" customHeight="1">
      <c r="G8" s="3"/>
      <c r="H8" s="3"/>
      <c r="I8" s="3"/>
      <c r="K8" s="32" t="s">
        <v>10</v>
      </c>
      <c r="L8" s="32"/>
      <c r="M8" s="32"/>
      <c r="N8" s="32"/>
      <c r="O8" s="32"/>
    </row>
    <row r="9" spans="7:15" ht="15" customHeight="1">
      <c r="G9" s="3"/>
      <c r="H9" s="3"/>
      <c r="I9" s="3"/>
      <c r="K9" s="32" t="s">
        <v>9</v>
      </c>
      <c r="L9" s="32"/>
      <c r="M9" s="32"/>
      <c r="N9" s="32"/>
      <c r="O9" s="32"/>
    </row>
    <row r="10" spans="7:14" ht="15" customHeight="1">
      <c r="G10" s="3"/>
      <c r="H10" s="3"/>
      <c r="I10" s="3"/>
      <c r="N10" s="6"/>
    </row>
    <row r="11" ht="12.75" customHeight="1"/>
    <row r="12" spans="6:11" ht="12.75" customHeight="1">
      <c r="F12" s="30" t="s">
        <v>3</v>
      </c>
      <c r="G12" s="30"/>
      <c r="H12" s="30"/>
      <c r="I12" s="30"/>
      <c r="J12" s="30"/>
      <c r="K12" s="30"/>
    </row>
    <row r="13" spans="2:15" s="7" customFormat="1" ht="18.75" customHeight="1">
      <c r="B13" s="29" t="s">
        <v>2</v>
      </c>
      <c r="C13" s="29"/>
      <c r="D13" s="29"/>
      <c r="E13" s="29"/>
      <c r="F13" s="29"/>
      <c r="G13" s="8"/>
      <c r="H13" s="8"/>
      <c r="I13" s="8"/>
      <c r="K13" s="29" t="s">
        <v>12</v>
      </c>
      <c r="L13" s="29"/>
      <c r="M13" s="29"/>
      <c r="N13" s="29"/>
      <c r="O13" s="29"/>
    </row>
    <row r="14" spans="7:9" ht="6.75" customHeight="1">
      <c r="G14" s="8"/>
      <c r="H14" s="8"/>
      <c r="I14" s="8"/>
    </row>
    <row r="15" spans="2:15" s="9" customFormat="1" ht="18.75" customHeight="1">
      <c r="B15" s="10" t="s">
        <v>7</v>
      </c>
      <c r="C15" s="10" t="s">
        <v>4</v>
      </c>
      <c r="D15" s="10" t="s">
        <v>5</v>
      </c>
      <c r="E15" s="10" t="s">
        <v>6</v>
      </c>
      <c r="F15" s="10" t="s">
        <v>1</v>
      </c>
      <c r="G15" s="11" t="s">
        <v>0</v>
      </c>
      <c r="H15" s="12"/>
      <c r="I15" s="12"/>
      <c r="J15" s="13"/>
      <c r="K15" s="10" t="s">
        <v>7</v>
      </c>
      <c r="L15" s="10" t="s">
        <v>4</v>
      </c>
      <c r="M15" s="10" t="s">
        <v>5</v>
      </c>
      <c r="N15" s="10" t="s">
        <v>6</v>
      </c>
      <c r="O15" s="10" t="s">
        <v>1</v>
      </c>
    </row>
    <row r="16" spans="2:15" ht="9.75" customHeight="1" thickBot="1">
      <c r="B16" s="14"/>
      <c r="C16" s="14"/>
      <c r="D16" s="14"/>
      <c r="E16" s="14"/>
      <c r="F16" s="14"/>
      <c r="G16" s="15"/>
      <c r="H16" s="15"/>
      <c r="I16" s="15"/>
      <c r="J16" s="14"/>
      <c r="K16" s="14"/>
      <c r="L16" s="14"/>
      <c r="M16" s="14"/>
      <c r="N16" s="14"/>
      <c r="O16" s="14"/>
    </row>
    <row r="17" spans="2:15" s="7" customFormat="1" ht="19.5" customHeight="1" thickBot="1">
      <c r="B17" s="25">
        <v>2000</v>
      </c>
      <c r="C17" s="25">
        <v>2410</v>
      </c>
      <c r="D17" s="14"/>
      <c r="E17" s="14"/>
      <c r="F17" s="14"/>
      <c r="G17" s="15">
        <f>IF(B17&gt;0,1,0)</f>
        <v>1</v>
      </c>
      <c r="H17" s="15">
        <f>IF(C17&gt;0,1,0)</f>
        <v>1</v>
      </c>
      <c r="I17" s="15">
        <f>G17+H17</f>
        <v>2</v>
      </c>
      <c r="J17" s="14"/>
      <c r="K17" s="16">
        <f>IF(I17=2,B17,"")</f>
        <v>2000</v>
      </c>
      <c r="L17" s="16">
        <f>IF(I17=2,C17,"")</f>
        <v>2410</v>
      </c>
      <c r="M17" s="17">
        <f>IF(I17=2,(2*C17)*(SIN(RADIANS(O17/2))),"")</f>
        <v>1943.1009257985297</v>
      </c>
      <c r="N17" s="17">
        <f>IF(I17=2,C17*(1-(COS(RADIANS(O17)/2))),"")</f>
        <v>204.5091933902277</v>
      </c>
      <c r="O17" s="17">
        <f>IF(I17=2,(B17*360)/((2*3.14159265358979)*C17),"")</f>
        <v>47.5483647411472</v>
      </c>
    </row>
    <row r="18" spans="2:15" ht="9.75" customHeight="1" thickBot="1">
      <c r="B18" s="18"/>
      <c r="C18" s="18"/>
      <c r="D18" s="18"/>
      <c r="E18" s="18"/>
      <c r="F18" s="18"/>
      <c r="G18" s="15"/>
      <c r="H18" s="15"/>
      <c r="I18" s="15"/>
      <c r="J18" s="18"/>
      <c r="K18" s="19"/>
      <c r="L18" s="20"/>
      <c r="M18" s="19"/>
      <c r="N18" s="19"/>
      <c r="O18" s="21"/>
    </row>
    <row r="19" spans="2:15" ht="19.5" customHeight="1" thickBot="1">
      <c r="B19" s="14"/>
      <c r="C19" s="25">
        <v>2410</v>
      </c>
      <c r="D19" s="25">
        <v>1850</v>
      </c>
      <c r="E19" s="14"/>
      <c r="F19" s="14"/>
      <c r="G19" s="15">
        <f>IF(C19&gt;0,1,0)</f>
        <v>1</v>
      </c>
      <c r="H19" s="15">
        <f>IF(D19&gt;0,1,0)</f>
        <v>1</v>
      </c>
      <c r="I19" s="15">
        <f>G19+H19</f>
        <v>2</v>
      </c>
      <c r="J19" s="14"/>
      <c r="K19" s="17">
        <f>IF(I19=2,(L19*((2*O19)/180)*3.14159265358979)/2,"")</f>
        <v>1898.7272798913025</v>
      </c>
      <c r="L19" s="16">
        <f>IF(I19=2,C19,"")</f>
        <v>2410</v>
      </c>
      <c r="M19" s="16">
        <f>IF(I19=2,D19,"")</f>
        <v>1850</v>
      </c>
      <c r="N19" s="17">
        <f>IF(I19=2,C19-(SQRT((C19*C19)-((D19*D19)/4))),"")</f>
        <v>184.5843084942535</v>
      </c>
      <c r="O19" s="17">
        <f>IF(I19=2,(((DEGREES(ASIN(1*(M19/(2*L19))))))*2),"")</f>
        <v>45.14068862411897</v>
      </c>
    </row>
    <row r="20" spans="2:15" ht="11.25" customHeight="1" thickBot="1">
      <c r="B20" s="18"/>
      <c r="C20" s="18"/>
      <c r="D20" s="18"/>
      <c r="E20" s="18"/>
      <c r="F20" s="18"/>
      <c r="G20" s="15"/>
      <c r="H20" s="15"/>
      <c r="I20" s="15"/>
      <c r="J20" s="18"/>
      <c r="K20" s="21"/>
      <c r="L20" s="19"/>
      <c r="M20" s="20"/>
      <c r="N20" s="19"/>
      <c r="O20" s="21"/>
    </row>
    <row r="21" spans="2:15" ht="19.5" customHeight="1" thickBot="1">
      <c r="B21" s="14"/>
      <c r="C21" s="14"/>
      <c r="D21" s="25"/>
      <c r="E21" s="25"/>
      <c r="F21" s="14"/>
      <c r="G21" s="15">
        <f>IF(D21&gt;0,1,0)</f>
        <v>0</v>
      </c>
      <c r="H21" s="15">
        <f>IF(E21&gt;0,1,0)</f>
        <v>0</v>
      </c>
      <c r="I21" s="15">
        <f>G21+H21</f>
        <v>0</v>
      </c>
      <c r="J21" s="14"/>
      <c r="K21" s="17">
        <f>IF(I21=2,(L21*((2*O21)/180)*3.14159265358979)/2,"")</f>
      </c>
      <c r="L21" s="17">
        <f>IF(I21=2,((D21*D21)/(8*E21))+(E21/2),"")</f>
      </c>
      <c r="M21" s="16">
        <f>IF(I21=2,D21,"")</f>
      </c>
      <c r="N21" s="16">
        <f>IF(I21=2,E21,"")</f>
      </c>
      <c r="O21" s="17">
        <f>IF(I21=2,(((DEGREES(ASIN(1*(M21/(2*L21))))))*2),"")</f>
      </c>
    </row>
    <row r="22" spans="2:15" ht="10.5" customHeight="1" thickBot="1">
      <c r="B22" s="18"/>
      <c r="C22" s="18"/>
      <c r="D22" s="22"/>
      <c r="E22" s="22"/>
      <c r="F22" s="18"/>
      <c r="G22" s="15"/>
      <c r="H22" s="15"/>
      <c r="I22" s="15"/>
      <c r="J22" s="18"/>
      <c r="K22" s="21"/>
      <c r="L22" s="19"/>
      <c r="M22" s="19"/>
      <c r="N22" s="20"/>
      <c r="O22" s="21"/>
    </row>
    <row r="23" spans="2:15" ht="19.5" customHeight="1" thickBot="1">
      <c r="B23" s="14"/>
      <c r="C23" s="25"/>
      <c r="D23" s="23"/>
      <c r="E23" s="25"/>
      <c r="F23" s="14"/>
      <c r="G23" s="15">
        <f>IF(C23&gt;0,1,0)</f>
        <v>0</v>
      </c>
      <c r="H23" s="15">
        <f>IF(E23&gt;0,1,0)</f>
        <v>0</v>
      </c>
      <c r="I23" s="15">
        <f>G23+H23</f>
        <v>0</v>
      </c>
      <c r="J23" s="14"/>
      <c r="K23" s="17">
        <f>IF(I23=2,(C23*((2*O23)/180)*3.14159265358979)/2,"")</f>
      </c>
      <c r="L23" s="16">
        <f>IF(I23=2,C23,"")</f>
      </c>
      <c r="M23" s="17">
        <f>IF(I23=2,2*SQRT(E23*((2*C23)-E23)),"")</f>
      </c>
      <c r="N23" s="16">
        <f>IF(I23=2,E23,"")</f>
      </c>
      <c r="O23" s="17">
        <f>IF(I23=2,(((DEGREES(ASIN(1*(M23/(2*L23))))))*2),"")</f>
      </c>
    </row>
    <row r="24" spans="2:15" ht="10.5" customHeight="1" thickBot="1">
      <c r="B24" s="18"/>
      <c r="C24" s="22"/>
      <c r="D24" s="18"/>
      <c r="E24" s="18"/>
      <c r="F24" s="18"/>
      <c r="G24" s="15"/>
      <c r="H24" s="15"/>
      <c r="I24" s="15"/>
      <c r="J24" s="18"/>
      <c r="K24" s="21"/>
      <c r="L24" s="20"/>
      <c r="M24" s="21"/>
      <c r="N24" s="19"/>
      <c r="O24" s="21"/>
    </row>
    <row r="25" spans="2:15" ht="19.5" customHeight="1" thickBot="1">
      <c r="B25" s="14"/>
      <c r="C25" s="25">
        <v>4500</v>
      </c>
      <c r="D25" s="14"/>
      <c r="E25" s="14"/>
      <c r="F25" s="26">
        <v>15</v>
      </c>
      <c r="G25" s="15">
        <f>IF(C25&gt;0,1,0)</f>
        <v>1</v>
      </c>
      <c r="H25" s="15">
        <f>IF(F25&gt;0,1,0)</f>
        <v>1</v>
      </c>
      <c r="I25" s="15">
        <f>G25+H25</f>
        <v>2</v>
      </c>
      <c r="J25" s="14"/>
      <c r="K25" s="17">
        <f>IF(I25=2,(C25*((2*F25)/180)*3.14159265358979)/2,"")</f>
        <v>1178.0972450961713</v>
      </c>
      <c r="L25" s="16">
        <f>IF(I25=2,C25,"")</f>
        <v>4500</v>
      </c>
      <c r="M25" s="17">
        <f>IF(I25=2,2*C25*(SIN((RADIANS(F25)/2))),"")</f>
        <v>1174.7357299804642</v>
      </c>
      <c r="N25" s="17">
        <f>IF(I25=2,C25-(SQRT((C25*C25)-((M25*M25)/4))),"")</f>
        <v>38.49812381785341</v>
      </c>
      <c r="O25" s="24">
        <f>IF(I25=2,F25,"")</f>
        <v>15</v>
      </c>
    </row>
    <row r="26" ht="16.5" customHeight="1"/>
  </sheetData>
  <sheetProtection/>
  <mergeCells count="8">
    <mergeCell ref="B13:F13"/>
    <mergeCell ref="K13:O13"/>
    <mergeCell ref="F12:K12"/>
    <mergeCell ref="K1:L2"/>
    <mergeCell ref="K7:O7"/>
    <mergeCell ref="K8:O8"/>
    <mergeCell ref="K9:O9"/>
    <mergeCell ref="M1:O2"/>
  </mergeCells>
  <printOptions/>
  <pageMargins left="0.34" right="0.49" top="0.58" bottom="0.56" header="0.15" footer="0.16"/>
  <pageSetup fitToHeight="1" fitToWidth="1"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Lukora</dc:creator>
  <cp:keywords/>
  <dc:description/>
  <cp:lastModifiedBy>Emiel BOYAT</cp:lastModifiedBy>
  <cp:lastPrinted>2021-06-14T07:34:21Z</cp:lastPrinted>
  <dcterms:created xsi:type="dcterms:W3CDTF">2004-03-27T15:17:50Z</dcterms:created>
  <dcterms:modified xsi:type="dcterms:W3CDTF">2021-06-14T07:34:52Z</dcterms:modified>
  <cp:category/>
  <cp:version/>
  <cp:contentType/>
  <cp:contentStatus/>
</cp:coreProperties>
</file>